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50711\Desktop\住居確保関係\HP\"/>
    </mc:Choice>
  </mc:AlternateContent>
  <bookViews>
    <workbookView xWindow="0" yWindow="0" windowWidth="16080" windowHeight="6675"/>
  </bookViews>
  <sheets>
    <sheet name="当月算定 (050401改定)" sheetId="4" r:id="rId1"/>
    <sheet name="Sheet2" sheetId="2" r:id="rId2"/>
  </sheets>
  <externalReferences>
    <externalReference r:id="rId3"/>
  </externalReferences>
  <definedNames>
    <definedName name="_xlnm.Print_Area" localSheetId="0">'当月算定 (050401改定)'!$A$1:$J$31</definedName>
    <definedName name="口座種別コード">[1]定義!$F$2:$F$4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4" l="1"/>
  <c r="B10" i="4" l="1"/>
  <c r="G9" i="4" l="1"/>
  <c r="C27" i="4" l="1"/>
  <c r="C28" i="4" l="1"/>
  <c r="C29" i="4" l="1"/>
  <c r="I21" i="4" l="1"/>
  <c r="E21" i="4" l="1"/>
  <c r="G7" i="4"/>
  <c r="G13" i="4" l="1"/>
  <c r="C12" i="4" s="1"/>
  <c r="G21" i="4"/>
  <c r="E23" i="4" l="1"/>
  <c r="C16" i="4" s="1"/>
  <c r="B15" i="4" s="1"/>
  <c r="G28" i="4" l="1"/>
  <c r="G29" i="4" l="1"/>
  <c r="G27" i="4"/>
  <c r="G16" i="4"/>
</calcChain>
</file>

<file path=xl/sharedStrings.xml><?xml version="1.0" encoding="utf-8"?>
<sst xmlns="http://schemas.openxmlformats.org/spreadsheetml/2006/main" count="68" uniqueCount="53">
  <si>
    <t>世帯人数：</t>
    <rPh sb="0" eb="2">
      <t>セタイ</t>
    </rPh>
    <rPh sb="2" eb="4">
      <t>ニンズウ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</si>
  <si>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</si>
  <si>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</si>
  <si>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家賃上限額：</t>
    <rPh sb="0" eb="2">
      <t>ヤチン</t>
    </rPh>
    <rPh sb="2" eb="5">
      <t>ジョウゲンガク</t>
    </rPh>
    <phoneticPr fontId="1"/>
  </si>
  <si>
    <t>世帯人数</t>
    <rPh sb="0" eb="2">
      <t>セタイ</t>
    </rPh>
    <rPh sb="2" eb="4">
      <t>ニンズウ</t>
    </rPh>
    <phoneticPr fontId="1"/>
  </si>
  <si>
    <t>－</t>
    <phoneticPr fontId="1"/>
  </si>
  <si>
    <t>-</t>
    <phoneticPr fontId="1"/>
  </si>
  <si>
    <t>＝</t>
    <phoneticPr fontId="1"/>
  </si>
  <si>
    <t>本人負担額：</t>
    <rPh sb="0" eb="2">
      <t>ホンニン</t>
    </rPh>
    <rPh sb="2" eb="4">
      <t>フタン</t>
    </rPh>
    <rPh sb="4" eb="5">
      <t>ガク</t>
    </rPh>
    <phoneticPr fontId="1"/>
  </si>
  <si>
    <t>=</t>
    <phoneticPr fontId="1"/>
  </si>
  <si>
    <t>【 計　算　式 】</t>
    <rPh sb="2" eb="3">
      <t>ケイ</t>
    </rPh>
    <rPh sb="4" eb="5">
      <t>サン</t>
    </rPh>
    <rPh sb="6" eb="7">
      <t>シキ</t>
    </rPh>
    <phoneticPr fontId="1"/>
  </si>
  <si>
    <t>支 給 額 ：</t>
    <rPh sb="0" eb="1">
      <t>シ</t>
    </rPh>
    <rPh sb="2" eb="3">
      <t>キュウ</t>
    </rPh>
    <rPh sb="4" eb="5">
      <t>ガク</t>
    </rPh>
    <phoneticPr fontId="1"/>
  </si>
  <si>
    <t>※世帯人数が１０人まで計算できます。11人以上の場合は東京都等への確認が必要となりますので、
ここでは１０人として参考として計算してください。正確なものは申請した後にお知らせします。</t>
    <rPh sb="1" eb="3">
      <t>セタイ</t>
    </rPh>
    <rPh sb="3" eb="5">
      <t>ニンズウ</t>
    </rPh>
    <rPh sb="8" eb="9">
      <t>ニン</t>
    </rPh>
    <rPh sb="11" eb="13">
      <t>ケイサン</t>
    </rPh>
    <rPh sb="20" eb="21">
      <t>ニン</t>
    </rPh>
    <rPh sb="21" eb="23">
      <t>イジョウ</t>
    </rPh>
    <rPh sb="24" eb="26">
      <t>バアイ</t>
    </rPh>
    <rPh sb="27" eb="30">
      <t>トウキョウト</t>
    </rPh>
    <rPh sb="30" eb="31">
      <t>ナド</t>
    </rPh>
    <rPh sb="33" eb="35">
      <t>カクニン</t>
    </rPh>
    <rPh sb="36" eb="38">
      <t>ヒツヨウ</t>
    </rPh>
    <rPh sb="53" eb="54">
      <t>ニン</t>
    </rPh>
    <rPh sb="57" eb="59">
      <t>サンコウ</t>
    </rPh>
    <rPh sb="62" eb="64">
      <t>ケイサン</t>
    </rPh>
    <rPh sb="71" eb="73">
      <t>セイカク</t>
    </rPh>
    <rPh sb="77" eb="79">
      <t>シンセイ</t>
    </rPh>
    <rPh sb="81" eb="82">
      <t>ノチ</t>
    </rPh>
    <rPh sb="84" eb="85">
      <t>シ</t>
    </rPh>
    <phoneticPr fontId="1"/>
  </si>
  <si>
    <t>※家賃には、共益費等を含めません。　　</t>
    <rPh sb="1" eb="3">
      <t>ヤチン</t>
    </rPh>
    <rPh sb="6" eb="9">
      <t>キョウエキヒ</t>
    </rPh>
    <rPh sb="9" eb="10">
      <t>トウ</t>
    </rPh>
    <rPh sb="11" eb="12">
      <t>フク</t>
    </rPh>
    <phoneticPr fontId="1"/>
  </si>
  <si>
    <t>※収入基準額と家賃上限額は世帯人数によって
　 設定されています。</t>
    <phoneticPr fontId="1"/>
  </si>
  <si>
    <t>基  準  額：</t>
    <rPh sb="0" eb="1">
      <t>モト</t>
    </rPh>
    <rPh sb="3" eb="4">
      <t>ジュン</t>
    </rPh>
    <rPh sb="6" eb="7">
      <t>ガク</t>
    </rPh>
    <phoneticPr fontId="1"/>
  </si>
  <si>
    <t>基 準 額</t>
    <rPh sb="0" eb="1">
      <t>モト</t>
    </rPh>
    <rPh sb="2" eb="3">
      <t>ジュン</t>
    </rPh>
    <rPh sb="4" eb="5">
      <t>ガク</t>
    </rPh>
    <phoneticPr fontId="1"/>
  </si>
  <si>
    <t>「住居確保給付金」の 支給額算定票</t>
    <rPh sb="1" eb="3">
      <t>ジュウキョ</t>
    </rPh>
    <rPh sb="3" eb="5">
      <t>カクホ</t>
    </rPh>
    <rPh sb="5" eb="8">
      <t>キュウフキン</t>
    </rPh>
    <rPh sb="11" eb="13">
      <t>シキュウ</t>
    </rPh>
    <rPh sb="13" eb="14">
      <t>ガク</t>
    </rPh>
    <rPh sb="14" eb="16">
      <t>サンテイ</t>
    </rPh>
    <rPh sb="16" eb="17">
      <t>ヒョウ</t>
    </rPh>
    <phoneticPr fontId="1"/>
  </si>
  <si>
    <t>月</t>
    <rPh sb="0" eb="1">
      <t>ツキ</t>
    </rPh>
    <phoneticPr fontId="1"/>
  </si>
  <si>
    <t>【 支 給 期 間 】</t>
    <phoneticPr fontId="1"/>
  </si>
  <si>
    <t>支給対象月　</t>
    <rPh sb="0" eb="2">
      <t>シキュウ</t>
    </rPh>
    <rPh sb="2" eb="4">
      <t>タイショウ</t>
    </rPh>
    <rPh sb="4" eb="5">
      <t>ツキ</t>
    </rPh>
    <phoneticPr fontId="1"/>
  </si>
  <si>
    <t>支　　給　　月　</t>
    <rPh sb="0" eb="1">
      <t>シ</t>
    </rPh>
    <rPh sb="3" eb="4">
      <t>キュウ</t>
    </rPh>
    <rPh sb="6" eb="7">
      <t>ツキ</t>
    </rPh>
    <phoneticPr fontId="1"/>
  </si>
  <si>
    <t>月家賃相当</t>
    <rPh sb="0" eb="1">
      <t>ツキ</t>
    </rPh>
    <rPh sb="1" eb="3">
      <t>ヤチン</t>
    </rPh>
    <rPh sb="3" eb="5">
      <t>ソウトウ</t>
    </rPh>
    <phoneticPr fontId="1"/>
  </si>
  <si>
    <t>実 家 賃：</t>
    <rPh sb="0" eb="1">
      <t>ジツ</t>
    </rPh>
    <rPh sb="2" eb="3">
      <t>イエ</t>
    </rPh>
    <rPh sb="4" eb="5">
      <t>チン</t>
    </rPh>
    <phoneticPr fontId="1"/>
  </si>
  <si>
    <t>1、</t>
    <phoneticPr fontId="1"/>
  </si>
  <si>
    <t>2、</t>
    <phoneticPr fontId="1"/>
  </si>
  <si>
    <t>3、</t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</si>
  <si>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</si>
  <si>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</si>
  <si>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</si>
  <si>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</si>
  <si>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</si>
  <si>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②</t>
    <phoneticPr fontId="1"/>
  </si>
  <si>
    <t>世帯収入：</t>
    <rPh sb="0" eb="2">
      <t>セタイ</t>
    </rPh>
    <rPh sb="2" eb="3">
      <t>オサム</t>
    </rPh>
    <rPh sb="3" eb="4">
      <t>ニュウ</t>
    </rPh>
    <phoneticPr fontId="1"/>
  </si>
  <si>
    <t>⑦</t>
    <phoneticPr fontId="1"/>
  </si>
  <si>
    <t>⑧</t>
    <phoneticPr fontId="1"/>
  </si>
  <si>
    <t>◎世帯人数、実家賃、世帯収入を入力すると、支給概算額がわかります。</t>
    <rPh sb="1" eb="3">
      <t>セタイ</t>
    </rPh>
    <rPh sb="3" eb="5">
      <t>ニンズウ</t>
    </rPh>
    <rPh sb="6" eb="7">
      <t>ジツ</t>
    </rPh>
    <rPh sb="7" eb="9">
      <t>ヤチン</t>
    </rPh>
    <rPh sb="10" eb="12">
      <t>セタイ</t>
    </rPh>
    <rPh sb="12" eb="14">
      <t>シュウニュウ</t>
    </rPh>
    <rPh sb="15" eb="17">
      <t>ニュウリョク</t>
    </rPh>
    <rPh sb="21" eb="23">
      <t>シキュウ</t>
    </rPh>
    <rPh sb="23" eb="25">
      <t>ガイサン</t>
    </rPh>
    <rPh sb="25" eb="26">
      <t>ガク</t>
    </rPh>
    <phoneticPr fontId="1"/>
  </si>
  <si>
    <t>申請月の
世帯収入額</t>
    <rPh sb="0" eb="2">
      <t>シンセイ</t>
    </rPh>
    <rPh sb="2" eb="3">
      <t>ツキ</t>
    </rPh>
    <rPh sb="5" eb="7">
      <t>セタイ</t>
    </rPh>
    <rPh sb="7" eb="8">
      <t>オサム</t>
    </rPh>
    <rPh sb="8" eb="9">
      <t>ニュウ</t>
    </rPh>
    <rPh sb="9" eb="10">
      <t>ガク</t>
    </rPh>
    <phoneticPr fontId="1"/>
  </si>
  <si>
    <t>入力者</t>
    <rPh sb="0" eb="2">
      <t>ニュウリョク</t>
    </rPh>
    <rPh sb="2" eb="3">
      <t>シャ</t>
    </rPh>
    <phoneticPr fontId="1"/>
  </si>
  <si>
    <t>実家賃</t>
    <phoneticPr fontId="1"/>
  </si>
  <si>
    <t>+</t>
    <phoneticPr fontId="1"/>
  </si>
  <si>
    <t>支給開始月</t>
    <rPh sb="0" eb="2">
      <t>シキュウ</t>
    </rPh>
    <rPh sb="2" eb="4">
      <t>カイシ</t>
    </rPh>
    <rPh sb="4" eb="5">
      <t>ツキ</t>
    </rPh>
    <phoneticPr fontId="1"/>
  </si>
  <si>
    <t>※新規の場合は申請月です。</t>
    <rPh sb="1" eb="3">
      <t>シンキ</t>
    </rPh>
    <rPh sb="4" eb="6">
      <t>バアイ</t>
    </rPh>
    <rPh sb="7" eb="9">
      <t>シンセイ</t>
    </rPh>
    <rPh sb="9" eb="10">
      <t>ツキ</t>
    </rPh>
    <phoneticPr fontId="1"/>
  </si>
  <si>
    <t>№</t>
    <phoneticPr fontId="1"/>
  </si>
  <si>
    <t>円　※10円単位を切り上げ</t>
    <rPh sb="0" eb="1">
      <t>エン</t>
    </rPh>
    <phoneticPr fontId="1"/>
  </si>
  <si>
    <t>⑨ 算定支給額</t>
    <rPh sb="4" eb="6">
      <t>シキュウ</t>
    </rPh>
    <rPh sb="6" eb="7">
      <t>ガク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</si>
  <si>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収入基準額</t>
    </r>
    <r>
      <rPr>
        <b/>
        <sz val="9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基準額＋実家賃(実家賃と上限額の低い方)</t>
    </r>
    <rPh sb="0" eb="2">
      <t>シュウニュウ</t>
    </rPh>
    <rPh sb="2" eb="4">
      <t>キジュン</t>
    </rPh>
    <rPh sb="4" eb="5">
      <t>ガク</t>
    </rPh>
    <rPh sb="6" eb="8">
      <t>キジュン</t>
    </rPh>
    <rPh sb="8" eb="9">
      <t>ガク</t>
    </rPh>
    <rPh sb="10" eb="11">
      <t>ジツ</t>
    </rPh>
    <rPh sb="11" eb="13">
      <t>ヤチン</t>
    </rPh>
    <rPh sb="14" eb="15">
      <t>ジツ</t>
    </rPh>
    <rPh sb="15" eb="17">
      <t>ヤチン</t>
    </rPh>
    <rPh sb="18" eb="20">
      <t>ジョウゲン</t>
    </rPh>
    <rPh sb="20" eb="21">
      <t>ガク</t>
    </rPh>
    <rPh sb="22" eb="23">
      <t>ヒク</t>
    </rPh>
    <rPh sb="24" eb="25">
      <t>ホウ</t>
    </rPh>
    <phoneticPr fontId="1"/>
  </si>
  <si>
    <t>※収入額に係わらず、家賃が家賃上限額を超える部分は、必ず本人の負担額になります。</t>
    <rPh sb="1" eb="3">
      <t>シュウニュウ</t>
    </rPh>
    <rPh sb="3" eb="4">
      <t>ガク</t>
    </rPh>
    <rPh sb="5" eb="6">
      <t>カカ</t>
    </rPh>
    <rPh sb="10" eb="12">
      <t>ヤチン</t>
    </rPh>
    <rPh sb="13" eb="15">
      <t>ヤチン</t>
    </rPh>
    <rPh sb="15" eb="17">
      <t>ジョウゲン</t>
    </rPh>
    <rPh sb="17" eb="18">
      <t>ガク</t>
    </rPh>
    <rPh sb="19" eb="20">
      <t>コ</t>
    </rPh>
    <rPh sb="22" eb="24">
      <t>ブブン</t>
    </rPh>
    <rPh sb="26" eb="27">
      <t>カナラ</t>
    </rPh>
    <rPh sb="28" eb="30">
      <t>ホンニン</t>
    </rPh>
    <rPh sb="31" eb="33">
      <t>フタン</t>
    </rPh>
    <rPh sb="33" eb="34">
      <t>ガク</t>
    </rPh>
    <phoneticPr fontId="1"/>
  </si>
  <si>
    <t>円</t>
    <rPh sb="0" eb="1">
      <t>エン</t>
    </rPh>
    <phoneticPr fontId="1"/>
  </si>
  <si>
    <t>全額上限額：</t>
    <rPh sb="2" eb="4">
      <t>ジョウゲン</t>
    </rPh>
    <rPh sb="4" eb="5">
      <t>ガク</t>
    </rPh>
    <phoneticPr fontId="1"/>
  </si>
  <si>
    <t>遠藤</t>
    <rPh sb="0" eb="2">
      <t>エンドウ</t>
    </rPh>
    <phoneticPr fontId="1"/>
  </si>
  <si>
    <t>計算日</t>
    <rPh sb="0" eb="2">
      <t>ケイサン</t>
    </rPh>
    <rPh sb="2" eb="3">
      <t>ビ</t>
    </rPh>
    <phoneticPr fontId="1"/>
  </si>
  <si>
    <r>
      <t xml:space="preserve">※収入は、給付金を申請する月の、直近に支給された月収で計算してください。
</t>
    </r>
    <r>
      <rPr>
        <sz val="11"/>
        <color rgb="FF0070C0"/>
        <rFont val="ＭＳ Ｐゴシック"/>
        <family val="3"/>
        <charset val="128"/>
        <scheme val="minor"/>
      </rPr>
      <t>※必ず世帯全員の合計月収入金額を入力してください。
年金なども収入になりますが、１か月分相当の金額に割って収入に入れます。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4"/>
        <color rgb="FFFF0000"/>
        <rFont val="ＭＳ Ｐゴシック"/>
        <family val="3"/>
        <charset val="128"/>
        <scheme val="minor"/>
      </rPr>
      <t>※③世帯収入が⑥収入基準額を上回る場合は支給対象になりません。</t>
    </r>
    <rPh sb="1" eb="3">
      <t>シュウニュウ</t>
    </rPh>
    <rPh sb="5" eb="8">
      <t>キュウフキン</t>
    </rPh>
    <rPh sb="9" eb="11">
      <t>シンセイ</t>
    </rPh>
    <rPh sb="13" eb="14">
      <t>ツキ</t>
    </rPh>
    <rPh sb="16" eb="18">
      <t>チョッキン</t>
    </rPh>
    <rPh sb="19" eb="21">
      <t>シキュウ</t>
    </rPh>
    <rPh sb="24" eb="26">
      <t>ゲッシュウ</t>
    </rPh>
    <rPh sb="27" eb="29">
      <t>ケイサン</t>
    </rPh>
    <rPh sb="63" eb="65">
      <t>ネンキン</t>
    </rPh>
    <rPh sb="68" eb="70">
      <t>シュウニュウ</t>
    </rPh>
    <rPh sb="79" eb="81">
      <t>ゲツブン</t>
    </rPh>
    <rPh sb="81" eb="83">
      <t>ソウトウ</t>
    </rPh>
    <rPh sb="84" eb="86">
      <t>キンガク</t>
    </rPh>
    <rPh sb="87" eb="88">
      <t>ワ</t>
    </rPh>
    <rPh sb="90" eb="92">
      <t>シュウニュウ</t>
    </rPh>
    <rPh sb="93" eb="94">
      <t>イ</t>
    </rPh>
    <rPh sb="101" eb="103">
      <t>セタイ</t>
    </rPh>
    <rPh sb="103" eb="105">
      <t>シュウニュウ</t>
    </rPh>
    <rPh sb="107" eb="109">
      <t>シュウニュウ</t>
    </rPh>
    <rPh sb="109" eb="111">
      <t>キジュン</t>
    </rPh>
    <rPh sb="111" eb="112">
      <t>ガク</t>
    </rPh>
    <rPh sb="113" eb="115">
      <t>ウワマワ</t>
    </rPh>
    <rPh sb="116" eb="118">
      <t>バアイ</t>
    </rPh>
    <rPh sb="119" eb="121">
      <t>シキュウ</t>
    </rPh>
    <rPh sb="121" eb="123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</si>
</sst>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_ "/>
    <numFmt numFmtId="178" formatCode="[$-F800]dddd\,\ mmmm\ dd\,\ yyyy"/>
    <numFmt numFmtId="179" formatCode="0\ "/>
    <numFmt numFmtId="180" formatCode="gggyy&quot;年  &quot;mm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9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/>
    <xf numFmtId="38" fontId="19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77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Protection="1">
      <alignment vertical="center"/>
      <protection locked="0"/>
    </xf>
    <xf numFmtId="176" fontId="3" fillId="4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>
      <alignment vertical="center"/>
    </xf>
    <xf numFmtId="176" fontId="3" fillId="4" borderId="1" xfId="0" applyNumberFormat="1" applyFont="1" applyFill="1" applyBorder="1" applyProtection="1">
      <alignment vertical="center"/>
      <protection locked="0"/>
    </xf>
    <xf numFmtId="177" fontId="11" fillId="0" borderId="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3" fillId="3" borderId="1" xfId="0" applyNumberFormat="1" applyFont="1" applyFill="1" applyBorder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177" fontId="5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179" fontId="3" fillId="4" borderId="1" xfId="0" applyNumberFormat="1" applyFont="1" applyFill="1" applyBorder="1" applyProtection="1">
      <alignment vertical="center"/>
      <protection locked="0"/>
    </xf>
    <xf numFmtId="177" fontId="10" fillId="0" borderId="0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right" vertical="center"/>
    </xf>
    <xf numFmtId="176" fontId="12" fillId="4" borderId="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left" vertical="center"/>
    </xf>
    <xf numFmtId="177" fontId="10" fillId="0" borderId="0" xfId="0" applyNumberFormat="1" applyFont="1" applyBorder="1" applyAlignment="1">
      <alignment horizontal="left" vertical="top" wrapText="1"/>
    </xf>
    <xf numFmtId="177" fontId="10" fillId="0" borderId="0" xfId="0" applyNumberFormat="1" applyFont="1" applyBorder="1" applyAlignment="1">
      <alignment horizontal="left" vertical="top"/>
    </xf>
    <xf numFmtId="177" fontId="10" fillId="0" borderId="0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left"/>
    </xf>
    <xf numFmtId="176" fontId="10" fillId="0" borderId="0" xfId="1" applyNumberFormat="1" applyFont="1" applyBorder="1" applyAlignment="1">
      <alignment horizontal="right"/>
    </xf>
    <xf numFmtId="179" fontId="10" fillId="0" borderId="6" xfId="0" applyNumberFormat="1" applyFont="1" applyFill="1" applyBorder="1" applyAlignment="1" applyProtection="1">
      <alignment horizontal="right"/>
      <protection locked="0"/>
    </xf>
    <xf numFmtId="180" fontId="13" fillId="0" borderId="4" xfId="0" applyNumberFormat="1" applyFon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78" fontId="9" fillId="0" borderId="0" xfId="0" applyNumberFormat="1" applyFont="1" applyAlignment="1">
      <alignment horizontal="center" vertical="center"/>
    </xf>
    <xf numFmtId="178" fontId="12" fillId="4" borderId="4" xfId="0" applyNumberFormat="1" applyFont="1" applyFill="1" applyBorder="1" applyAlignment="1" applyProtection="1">
      <alignment horizontal="center" vertical="center"/>
      <protection locked="0"/>
    </xf>
    <xf numFmtId="178" fontId="12" fillId="4" borderId="5" xfId="0" applyNumberFormat="1" applyFont="1" applyFill="1" applyBorder="1" applyAlignment="1" applyProtection="1">
      <alignment horizontal="center" vertical="center"/>
      <protection locked="0"/>
    </xf>
    <xf numFmtId="176" fontId="3" fillId="4" borderId="4" xfId="0" applyNumberFormat="1" applyFont="1" applyFill="1" applyBorder="1" applyAlignment="1" applyProtection="1">
      <alignment horizontal="center" vertical="center"/>
      <protection locked="0"/>
    </xf>
    <xf numFmtId="176" fontId="3" fillId="4" borderId="5" xfId="0" applyNumberFormat="1" applyFont="1" applyFill="1" applyBorder="1" applyAlignment="1" applyProtection="1">
      <alignment horizontal="center" vertical="center"/>
      <protection locked="0"/>
    </xf>
    <xf numFmtId="177" fontId="10" fillId="0" borderId="0" xfId="0" applyNumberFormat="1" applyFont="1" applyBorder="1" applyAlignment="1">
      <alignment horizontal="left" vertical="top" wrapText="1"/>
    </xf>
    <xf numFmtId="177" fontId="10" fillId="0" borderId="0" xfId="0" applyNumberFormat="1" applyFont="1" applyBorder="1" applyAlignment="1">
      <alignment horizontal="left" vertical="top"/>
    </xf>
    <xf numFmtId="176" fontId="10" fillId="0" borderId="0" xfId="0" applyNumberFormat="1" applyFont="1" applyBorder="1" applyAlignment="1">
      <alignment horizontal="left" vertical="top" wrapText="1"/>
    </xf>
    <xf numFmtId="176" fontId="10" fillId="0" borderId="0" xfId="0" applyNumberFormat="1" applyFont="1" applyBorder="1" applyAlignment="1">
      <alignment horizontal="left" vertical="top"/>
    </xf>
    <xf numFmtId="177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7" fontId="18" fillId="5" borderId="0" xfId="0" applyNumberFormat="1" applyFont="1" applyFill="1" applyBorder="1" applyAlignment="1">
      <alignment horizontal="left" vertical="top" wrapText="1"/>
    </xf>
    <xf numFmtId="0" fontId="18" fillId="5" borderId="0" xfId="0" applyFont="1" applyFill="1" applyAlignment="1">
      <alignment horizontal="left" vertical="top" wrapText="1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 3" xfId="2"/>
  </cellStyles>
  <dxfs count="2">
    <dxf>
      <fill>
        <patternFill>
          <bgColor theme="9" tint="0.39994506668294322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G82511/Desktop/&#33256;&#26178;&#23478;&#36035;&#30456;&#35527;&#12475;&#12531;&#12479;&#12540;&#32207;&#21512;&#65316;&#65314;&#65288;0709&#31639;&#23450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定義"/>
      <sheetName val="20200612修正対象"/>
      <sheetName val="入力件数等集計"/>
      <sheetName val="延長算定 (202007作成)"/>
      <sheetName val="管理情報"/>
      <sheetName val="管理情報 (変更)"/>
      <sheetName val="管理情報 (追給分)"/>
      <sheetName val="支給情報"/>
      <sheetName val="定義"/>
      <sheetName val="全銀データ"/>
      <sheetName val="bak_集計表"/>
      <sheetName val="不支給の理由"/>
      <sheetName val="集計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F2">
            <v>1</v>
          </cell>
        </row>
        <row r="3">
          <cell r="F3">
            <v>2</v>
          </cell>
        </row>
        <row r="4">
          <cell r="F4">
            <v>9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L31"/>
  <sheetViews>
    <sheetView tabSelected="1" showRuler="0" showWhiteSpace="0" view="pageBreakPreview" topLeftCell="A2" zoomScaleNormal="100" zoomScaleSheetLayoutView="100" workbookViewId="0">
      <selection activeCell="C7" sqref="C7"/>
    </sheetView>
  </sheetViews>
  <sheetFormatPr defaultRowHeight="13.5" x14ac:dyDescent="0.15"/>
  <cols>
    <col min="1" max="1" width="4.125" customWidth="1"/>
    <col min="2" max="2" width="12.5" customWidth="1"/>
    <col min="3" max="3" width="12" customWidth="1"/>
    <col min="4" max="4" width="7.5" customWidth="1"/>
    <col min="5" max="5" width="11.875" customWidth="1"/>
    <col min="6" max="6" width="14.625" customWidth="1"/>
    <col min="7" max="7" width="13" customWidth="1"/>
    <col min="8" max="8" width="7.5" customWidth="1"/>
    <col min="9" max="9" width="11.375" bestFit="1" customWidth="1"/>
    <col min="10" max="10" width="3.125" customWidth="1"/>
    <col min="11" max="11" width="9.5" bestFit="1" customWidth="1"/>
  </cols>
  <sheetData>
    <row r="1" spans="1:11" ht="7.5" hidden="1" customHeight="1" x14ac:dyDescent="0.15">
      <c r="G1" s="30"/>
      <c r="H1" s="58"/>
      <c r="I1" s="58"/>
    </row>
    <row r="2" spans="1:11" ht="29.25" customHeight="1" x14ac:dyDescent="0.15">
      <c r="A2" s="7"/>
      <c r="B2" s="6" t="s">
        <v>17</v>
      </c>
      <c r="C2" s="7"/>
      <c r="D2" s="7"/>
      <c r="E2" s="7"/>
      <c r="F2" s="7"/>
      <c r="G2" s="36" t="s">
        <v>51</v>
      </c>
      <c r="H2" s="59">
        <f ca="1">TODAY()</f>
        <v>45023</v>
      </c>
      <c r="I2" s="60"/>
      <c r="J2" s="7"/>
    </row>
    <row r="3" spans="1:11" ht="42" hidden="1" customHeight="1" x14ac:dyDescent="0.15">
      <c r="A3" s="7"/>
      <c r="B3" s="6"/>
      <c r="C3" s="7"/>
      <c r="D3" s="7"/>
      <c r="E3" s="7"/>
      <c r="F3" s="7"/>
      <c r="G3" s="35" t="s">
        <v>38</v>
      </c>
      <c r="H3" s="61" t="s">
        <v>50</v>
      </c>
      <c r="I3" s="62"/>
      <c r="J3" s="7"/>
    </row>
    <row r="4" spans="1:11" ht="29.25" customHeight="1" x14ac:dyDescent="0.15">
      <c r="A4" s="7"/>
      <c r="B4" s="20" t="s">
        <v>36</v>
      </c>
      <c r="C4" s="7"/>
      <c r="D4" s="7"/>
      <c r="E4" s="7"/>
      <c r="F4" s="7"/>
      <c r="G4" s="7"/>
      <c r="H4" s="55"/>
      <c r="I4" s="7"/>
      <c r="J4" s="7"/>
    </row>
    <row r="5" spans="1:11" ht="29.25" hidden="1" customHeight="1" x14ac:dyDescent="0.15">
      <c r="A5" s="7"/>
      <c r="B5" s="44" t="s">
        <v>43</v>
      </c>
      <c r="C5" s="45">
        <v>17910</v>
      </c>
      <c r="D5" s="7"/>
      <c r="E5" s="7"/>
      <c r="F5" s="7"/>
      <c r="I5" s="7"/>
      <c r="J5" s="7"/>
    </row>
    <row r="6" spans="1:11" ht="27" hidden="1" customHeight="1" x14ac:dyDescent="0.15">
      <c r="A6" s="7"/>
      <c r="B6" s="41" t="s">
        <v>41</v>
      </c>
      <c r="C6" s="42">
        <v>2</v>
      </c>
      <c r="D6" s="46" t="s">
        <v>42</v>
      </c>
      <c r="E6" s="7"/>
      <c r="F6" s="7"/>
      <c r="H6" s="7"/>
      <c r="I6" s="7"/>
      <c r="J6" s="7"/>
    </row>
    <row r="7" spans="1:11" ht="36.75" customHeight="1" x14ac:dyDescent="0.15">
      <c r="A7" s="28" t="s">
        <v>27</v>
      </c>
      <c r="B7" s="15" t="s">
        <v>0</v>
      </c>
      <c r="C7" s="18"/>
      <c r="D7" s="8" t="s">
        <v>1</v>
      </c>
      <c r="E7" s="28" t="s">
        <v>29</v>
      </c>
      <c r="F7" s="15" t="s">
        <v>15</v>
      </c>
      <c r="G7" s="17" t="str">
        <f>IF(C7=1,84000,IF(C7=2,130000,IF(C7=3,172000,IF(C7=4,214000,IF(C7=5,255000,IF(C7=6,297000,IF(C7=7,334000,IF(C7=8,370000,IF(C7=9,407000,IF(C7=10,443000,"0"))))))))))</f>
        <v>0</v>
      </c>
      <c r="H7" s="8" t="s">
        <v>2</v>
      </c>
      <c r="I7" s="8"/>
      <c r="J7" s="8"/>
      <c r="K7" s="1"/>
    </row>
    <row r="8" spans="1:11" ht="53.25" customHeight="1" x14ac:dyDescent="0.15">
      <c r="A8" s="29"/>
      <c r="B8" s="63" t="s">
        <v>12</v>
      </c>
      <c r="C8" s="64"/>
      <c r="D8" s="64"/>
      <c r="E8" s="64"/>
      <c r="F8" s="64"/>
      <c r="G8" s="64"/>
      <c r="H8" s="64"/>
      <c r="I8" s="64"/>
      <c r="J8" s="8"/>
      <c r="K8" s="1"/>
    </row>
    <row r="9" spans="1:11" ht="36.75" customHeight="1" x14ac:dyDescent="0.15">
      <c r="A9" s="28" t="s">
        <v>32</v>
      </c>
      <c r="B9" s="15" t="s">
        <v>23</v>
      </c>
      <c r="C9" s="21"/>
      <c r="D9" s="8" t="s">
        <v>2</v>
      </c>
      <c r="E9" s="28" t="s">
        <v>30</v>
      </c>
      <c r="F9" s="15" t="s">
        <v>3</v>
      </c>
      <c r="G9" s="17" t="str">
        <f>IF(C7=1,53700,IF(C7=2,64000,IF(C7=3,69800,IF(C7=4,69800,IF(C7=5,69800,IF(C7=6,75000,IF(C7&gt;=7,83800,"")))))))</f>
        <v/>
      </c>
      <c r="H9" s="8" t="s">
        <v>2</v>
      </c>
      <c r="I9" s="8"/>
      <c r="J9" s="8"/>
      <c r="K9" s="1"/>
    </row>
    <row r="10" spans="1:11" ht="17.25" x14ac:dyDescent="0.15">
      <c r="A10" s="28"/>
      <c r="B10" s="49" t="str">
        <f>IF(MOD(C9,1000)&gt;0,"家賃額が100円単位です。確認してください","")</f>
        <v/>
      </c>
      <c r="C10" s="28"/>
      <c r="D10" s="8"/>
      <c r="E10" s="28"/>
      <c r="F10" s="48"/>
      <c r="G10" s="28"/>
      <c r="H10" s="8"/>
      <c r="I10" s="8"/>
      <c r="J10" s="8"/>
      <c r="K10" s="1"/>
    </row>
    <row r="11" spans="1:11" ht="36" customHeight="1" x14ac:dyDescent="0.15">
      <c r="A11" s="29"/>
      <c r="B11" s="64" t="s">
        <v>13</v>
      </c>
      <c r="C11" s="64"/>
      <c r="D11" s="64"/>
      <c r="E11" s="64"/>
      <c r="F11" s="63" t="s">
        <v>14</v>
      </c>
      <c r="G11" s="63"/>
      <c r="H11" s="63"/>
      <c r="I11" s="63"/>
      <c r="J11" s="8"/>
      <c r="K11" s="1"/>
    </row>
    <row r="12" spans="1:11" ht="17.25" x14ac:dyDescent="0.15">
      <c r="A12" s="29"/>
      <c r="B12" s="52" t="s">
        <v>49</v>
      </c>
      <c r="C12" s="54">
        <f>IF(C9+G7-MIN(C9,G9)+99&gt;G13,G13,C9+G7-MIN(C9,G9)+99)</f>
        <v>0</v>
      </c>
      <c r="D12" s="53" t="s">
        <v>48</v>
      </c>
      <c r="E12" s="51"/>
      <c r="F12" s="50"/>
      <c r="G12" s="50"/>
      <c r="H12" s="50"/>
      <c r="I12" s="50"/>
      <c r="J12" s="8"/>
      <c r="K12" s="1"/>
    </row>
    <row r="13" spans="1:11" ht="36.75" customHeight="1" x14ac:dyDescent="0.15">
      <c r="A13" s="28" t="s">
        <v>28</v>
      </c>
      <c r="B13" s="15" t="s">
        <v>33</v>
      </c>
      <c r="C13" s="19"/>
      <c r="D13" s="8" t="s">
        <v>2</v>
      </c>
      <c r="E13" s="28" t="s">
        <v>31</v>
      </c>
      <c r="F13" s="37" t="s">
        <v>46</v>
      </c>
      <c r="G13" s="27">
        <f>G7+MIN(C9,G9)</f>
        <v>0</v>
      </c>
      <c r="H13" s="8" t="s">
        <v>2</v>
      </c>
      <c r="I13" s="8"/>
      <c r="J13" s="8"/>
      <c r="K13" s="1"/>
    </row>
    <row r="14" spans="1:11" ht="71.25" customHeight="1" x14ac:dyDescent="0.15">
      <c r="A14" s="29"/>
      <c r="B14" s="63" t="s">
        <v>52</v>
      </c>
      <c r="C14" s="63"/>
      <c r="D14" s="63"/>
      <c r="E14" s="63"/>
      <c r="F14" s="63"/>
      <c r="G14" s="63"/>
      <c r="H14" s="63"/>
      <c r="I14" s="63"/>
      <c r="J14" s="8"/>
      <c r="K14" s="1"/>
    </row>
    <row r="15" spans="1:11" ht="27" hidden="1" customHeight="1" x14ac:dyDescent="0.15">
      <c r="A15" s="29"/>
      <c r="B15" s="69" t="str">
        <f>IF(C16=MIN(C9,G9),"全額",IF(C16&lt;=0,"却下（要確認）","一部支給"))</f>
        <v>全額</v>
      </c>
      <c r="C15" s="70"/>
      <c r="D15" s="70"/>
      <c r="E15" s="70"/>
      <c r="F15" s="43"/>
      <c r="G15" s="43"/>
      <c r="H15" s="43"/>
      <c r="I15" s="43"/>
      <c r="J15" s="8"/>
      <c r="K15" s="1"/>
    </row>
    <row r="16" spans="1:11" ht="36.75" customHeight="1" x14ac:dyDescent="0.15">
      <c r="A16" s="28" t="s">
        <v>34</v>
      </c>
      <c r="B16" s="15" t="s">
        <v>11</v>
      </c>
      <c r="C16" s="16">
        <f>IF(C13&gt;G13,0,MIN(C9,G9,E23))</f>
        <v>0</v>
      </c>
      <c r="D16" s="8" t="s">
        <v>2</v>
      </c>
      <c r="E16" s="28" t="s">
        <v>35</v>
      </c>
      <c r="F16" s="15" t="s">
        <v>8</v>
      </c>
      <c r="G16" s="16">
        <f>C9-C16</f>
        <v>0</v>
      </c>
      <c r="H16" s="8" t="s">
        <v>2</v>
      </c>
      <c r="I16" s="8"/>
      <c r="J16" s="8"/>
      <c r="K16" s="1"/>
    </row>
    <row r="17" spans="1:12" ht="23.25" customHeight="1" x14ac:dyDescent="0.15">
      <c r="A17" s="7"/>
      <c r="B17" s="65" t="s">
        <v>47</v>
      </c>
      <c r="C17" s="66"/>
      <c r="D17" s="66"/>
      <c r="E17" s="66"/>
      <c r="F17" s="66"/>
      <c r="G17" s="66"/>
      <c r="H17" s="66"/>
      <c r="I17" s="66"/>
      <c r="J17" s="8"/>
      <c r="K17" s="1"/>
    </row>
    <row r="18" spans="1:12" ht="26.25" hidden="1" customHeight="1" x14ac:dyDescent="0.15">
      <c r="A18" s="7"/>
      <c r="B18" s="67" t="s">
        <v>10</v>
      </c>
      <c r="C18" s="67"/>
      <c r="D18" s="10"/>
      <c r="E18" s="31" t="s">
        <v>32</v>
      </c>
      <c r="F18" s="3"/>
      <c r="G18" s="31" t="s">
        <v>29</v>
      </c>
      <c r="H18" s="3"/>
      <c r="I18" s="31" t="s">
        <v>28</v>
      </c>
      <c r="J18" s="11"/>
    </row>
    <row r="19" spans="1:12" ht="26.25" hidden="1" customHeight="1" x14ac:dyDescent="0.15">
      <c r="A19" s="7"/>
      <c r="B19" s="8"/>
      <c r="C19" s="47" t="s">
        <v>45</v>
      </c>
      <c r="D19" s="3" t="s">
        <v>7</v>
      </c>
      <c r="E19" s="40" t="s">
        <v>39</v>
      </c>
      <c r="F19" s="4" t="s">
        <v>40</v>
      </c>
      <c r="G19" s="33" t="s">
        <v>16</v>
      </c>
      <c r="H19" s="3" t="s">
        <v>5</v>
      </c>
      <c r="I19" s="32" t="s">
        <v>37</v>
      </c>
      <c r="J19" s="14"/>
    </row>
    <row r="20" spans="1:12" ht="21.75" hidden="1" customHeight="1" x14ac:dyDescent="0.15">
      <c r="A20" s="7"/>
      <c r="B20" s="8"/>
      <c r="C20" s="3"/>
      <c r="D20" s="4"/>
      <c r="E20" s="3"/>
      <c r="F20" s="3"/>
      <c r="G20" s="3"/>
      <c r="H20" s="3"/>
      <c r="I20" s="3"/>
      <c r="J20" s="11"/>
      <c r="L20" s="22"/>
    </row>
    <row r="21" spans="1:12" ht="26.25" hidden="1" customHeight="1" x14ac:dyDescent="0.15">
      <c r="A21" s="7"/>
      <c r="B21" s="8"/>
      <c r="C21" s="11"/>
      <c r="D21" s="3" t="s">
        <v>9</v>
      </c>
      <c r="E21" s="2">
        <f>C9</f>
        <v>0</v>
      </c>
      <c r="F21" s="4" t="s">
        <v>40</v>
      </c>
      <c r="G21" s="2" t="str">
        <f>G7</f>
        <v>0</v>
      </c>
      <c r="H21" s="3" t="s">
        <v>6</v>
      </c>
      <c r="I21" s="2">
        <f>C13</f>
        <v>0</v>
      </c>
      <c r="J21" s="11"/>
      <c r="L21" s="2"/>
    </row>
    <row r="22" spans="1:12" ht="10.5" hidden="1" customHeight="1" x14ac:dyDescent="0.15">
      <c r="A22" s="7"/>
      <c r="B22" s="8"/>
      <c r="C22" s="2"/>
      <c r="D22" s="4"/>
      <c r="E22" s="2"/>
      <c r="F22" s="3"/>
      <c r="G22" s="11"/>
      <c r="H22" s="11"/>
      <c r="I22" s="11"/>
      <c r="J22" s="11"/>
      <c r="L22" s="2"/>
    </row>
    <row r="23" spans="1:12" ht="26.25" hidden="1" customHeight="1" x14ac:dyDescent="0.15">
      <c r="A23" s="7"/>
      <c r="B23" s="9"/>
      <c r="C23" s="11"/>
      <c r="D23" s="12" t="s">
        <v>9</v>
      </c>
      <c r="E23" s="13">
        <f>ROUNDUP(E21+G21-I21,-2)</f>
        <v>0</v>
      </c>
      <c r="F23" s="11" t="s">
        <v>44</v>
      </c>
      <c r="G23" s="11"/>
      <c r="H23" s="3"/>
      <c r="I23" s="11"/>
      <c r="J23" s="11"/>
      <c r="L23" s="5"/>
    </row>
    <row r="24" spans="1:12" ht="10.5" hidden="1" customHeight="1" x14ac:dyDescent="0.15">
      <c r="A24" s="7"/>
      <c r="B24" s="9"/>
      <c r="C24" s="11"/>
      <c r="D24" s="12"/>
      <c r="F24" s="4"/>
      <c r="G24" s="38"/>
      <c r="H24" s="3"/>
      <c r="I24" s="39"/>
      <c r="J24" s="11"/>
    </row>
    <row r="25" spans="1:12" ht="22.5" hidden="1" customHeight="1" x14ac:dyDescent="0.15">
      <c r="A25" s="7"/>
      <c r="B25" s="67" t="s">
        <v>19</v>
      </c>
      <c r="C25" s="67"/>
      <c r="D25" s="25"/>
      <c r="E25" s="25"/>
      <c r="F25" s="7"/>
      <c r="G25" s="7"/>
      <c r="H25" s="7"/>
      <c r="I25" s="7"/>
      <c r="J25" s="7"/>
    </row>
    <row r="26" spans="1:12" ht="37.5" hidden="1" customHeight="1" x14ac:dyDescent="0.15">
      <c r="B26" s="7"/>
      <c r="C26" s="68" t="s">
        <v>20</v>
      </c>
      <c r="D26" s="68"/>
      <c r="E26" s="68"/>
      <c r="F26" s="7"/>
      <c r="G26" s="68" t="s">
        <v>21</v>
      </c>
      <c r="H26" s="68"/>
      <c r="I26" s="68"/>
    </row>
    <row r="27" spans="1:12" ht="28.5" hidden="1" customHeight="1" x14ac:dyDescent="0.15">
      <c r="B27" s="26" t="s">
        <v>24</v>
      </c>
      <c r="C27" s="56">
        <f>(DATEVALUE(H4&amp;C6&amp;"/1"))</f>
        <v>44958</v>
      </c>
      <c r="D27" s="57"/>
      <c r="E27" s="24" t="s">
        <v>22</v>
      </c>
      <c r="F27" s="23"/>
      <c r="G27" s="56" t="str">
        <f>IF($C$16=0,"0",(IF(C27&lt;$H$2,$H$2,C27)))</f>
        <v>0</v>
      </c>
      <c r="H27" s="57"/>
      <c r="I27" s="23" t="s">
        <v>18</v>
      </c>
    </row>
    <row r="28" spans="1:12" ht="28.5" hidden="1" customHeight="1" x14ac:dyDescent="0.15">
      <c r="B28" s="26" t="s">
        <v>25</v>
      </c>
      <c r="C28" s="56">
        <f>EOMONTH(C27,0)+1</f>
        <v>44986</v>
      </c>
      <c r="D28" s="57"/>
      <c r="E28" s="24" t="s">
        <v>22</v>
      </c>
      <c r="F28" s="23"/>
      <c r="G28" s="56" t="str">
        <f>IF($C$16=0,"0",(IF(C28&lt;$H$2,$H$2,C28)))</f>
        <v>0</v>
      </c>
      <c r="H28" s="57"/>
      <c r="I28" s="23" t="s">
        <v>18</v>
      </c>
    </row>
    <row r="29" spans="1:12" ht="28.5" hidden="1" customHeight="1" x14ac:dyDescent="0.15">
      <c r="B29" s="26" t="s">
        <v>26</v>
      </c>
      <c r="C29" s="56">
        <f>EOMONTH(C28,0)+1</f>
        <v>45017</v>
      </c>
      <c r="D29" s="57"/>
      <c r="E29" s="24" t="s">
        <v>22</v>
      </c>
      <c r="F29" s="23"/>
      <c r="G29" s="56" t="str">
        <f>IF($C$16=0,"0",(IF(C29&lt;$H$2,$H$2,C29)))</f>
        <v>0</v>
      </c>
      <c r="H29" s="57"/>
      <c r="I29" s="23" t="s">
        <v>18</v>
      </c>
    </row>
    <row r="30" spans="1:12" ht="31.5" hidden="1" customHeight="1" x14ac:dyDescent="0.15">
      <c r="C30" s="34"/>
    </row>
    <row r="31" spans="1:12" hidden="1" x14ac:dyDescent="0.15"/>
  </sheetData>
  <sheetProtection password="ED95" sheet="1" selectLockedCells="1"/>
  <protectedRanges>
    <protectedRange algorithmName="SHA-512" hashValue="sgmGhMZpcfsBv5mIf8pPa9n07EqOTwuP3x4QRFbC5XkDynAVmT8zc4tIxL87r7VOOFtlI7rPURk0BXYDm1bDGw==" saltValue="tb77vH4nmY/w6xQCX6B0+Q==" spinCount="100000" sqref="H2:I3" name="範囲1"/>
  </protectedRanges>
  <mergeCells count="19">
    <mergeCell ref="B14:I14"/>
    <mergeCell ref="B17:I17"/>
    <mergeCell ref="B18:C18"/>
    <mergeCell ref="B25:C25"/>
    <mergeCell ref="C26:E26"/>
    <mergeCell ref="G26:I26"/>
    <mergeCell ref="B15:E15"/>
    <mergeCell ref="H1:I1"/>
    <mergeCell ref="H2:I2"/>
    <mergeCell ref="H3:I3"/>
    <mergeCell ref="B8:I8"/>
    <mergeCell ref="B11:E11"/>
    <mergeCell ref="F11:I11"/>
    <mergeCell ref="C27:D27"/>
    <mergeCell ref="C28:D28"/>
    <mergeCell ref="C29:D29"/>
    <mergeCell ref="G27:H27"/>
    <mergeCell ref="G28:H28"/>
    <mergeCell ref="G29:H29"/>
  </mergeCells>
  <phoneticPr fontId="1"/>
  <conditionalFormatting sqref="B15">
    <cfRule type="cellIs" dxfId="1" priority="3" operator="equal">
      <formula>"全額"</formula>
    </cfRule>
  </conditionalFormatting>
  <conditionalFormatting sqref="C9">
    <cfRule type="expression" dxfId="0" priority="1">
      <formula>$B$10&lt;&gt;""</formula>
    </cfRule>
  </conditionalFormatting>
  <dataValidations count="2">
    <dataValidation type="whole" imeMode="off" allowBlank="1" showInputMessage="1" showErrorMessage="1" error="１～１２しか入力できません！！！" sqref="C6">
      <formula1>1</formula1>
      <formula2>12</formula2>
    </dataValidation>
    <dataValidation imeMode="off" allowBlank="1" showInputMessage="1" showErrorMessage="1" sqref="C5 C13 H4 C9"/>
  </dataValidations>
  <printOptions horizontalCentered="1"/>
  <pageMargins left="0.7" right="0.7" top="0.75" bottom="0.75" header="0.3" footer="0.3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error="11人以上は問い合わせが必要ですよ！！！">
          <x14:formula1>
            <xm:f>Sheet2!$B$2:$B$11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B11"/>
  <sheetViews>
    <sheetView workbookViewId="0">
      <selection activeCell="G10" sqref="G10"/>
    </sheetView>
  </sheetViews>
  <sheetFormatPr defaultRowHeight="13.5" x14ac:dyDescent="0.15"/>
  <cols>
    <col min="1" max="1" width="3.625" customWidth="1"/>
  </cols>
  <sheetData>
    <row r="1" spans="2:2" x14ac:dyDescent="0.15">
      <c r="B1" t="s">
        <v>4</v>
      </c>
    </row>
    <row r="2" spans="2:2" x14ac:dyDescent="0.15">
      <c r="B2">
        <v>1</v>
      </c>
    </row>
    <row r="3" spans="2:2" x14ac:dyDescent="0.15">
      <c r="B3">
        <v>2</v>
      </c>
    </row>
    <row r="4" spans="2:2" x14ac:dyDescent="0.15">
      <c r="B4">
        <v>3</v>
      </c>
    </row>
    <row r="5" spans="2:2" x14ac:dyDescent="0.15">
      <c r="B5">
        <v>4</v>
      </c>
    </row>
    <row r="6" spans="2:2" x14ac:dyDescent="0.15">
      <c r="B6">
        <v>5</v>
      </c>
    </row>
    <row r="7" spans="2:2" x14ac:dyDescent="0.15">
      <c r="B7">
        <v>6</v>
      </c>
    </row>
    <row r="8" spans="2:2" x14ac:dyDescent="0.15">
      <c r="B8">
        <v>7</v>
      </c>
    </row>
    <row r="9" spans="2:2" x14ac:dyDescent="0.15">
      <c r="B9">
        <v>8</v>
      </c>
    </row>
    <row r="10" spans="2:2" x14ac:dyDescent="0.15">
      <c r="B10">
        <v>9</v>
      </c>
    </row>
    <row r="11" spans="2:2" x14ac:dyDescent="0.15">
      <c r="B11">
        <v>10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C9800795FD04D4383200073274F1214" ma:contentTypeVersion="0" ma:contentTypeDescription="新しいドキュメントを作成します。" ma:contentTypeScope="" ma:versionID="35d90abafc2a556484823ef9ab7b9b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1DAFDA4-8CAD-4CA5-97B2-1EB58AF3F9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D71617-6A0E-4E20-8126-7EB3FDF0F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14AB5E-8605-4050-BB28-FF90E204602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当月算定 (050401改定)</vt:lpstr>
      <vt:lpstr>Sheet2</vt:lpstr>
      <vt:lpstr>'当月算定 (050401改定)'!Print_Area</vt:lpstr>
    </vt:vector>
  </TitlesOfParts>
  <Manager>江戸川区福祉事務所</Manager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全庁ＬＡＮ利用者;江戸川区くらしごと相談室;生活援護第１課相談係</dc:creator>
  <cp:lastModifiedBy>全庁ＬＡＮ利用者</cp:lastModifiedBy>
  <cp:lastPrinted>2023-03-15T23:07:35Z</cp:lastPrinted>
  <dcterms:created xsi:type="dcterms:W3CDTF">2016-01-21T06:06:13Z</dcterms:created>
  <dcterms:modified xsi:type="dcterms:W3CDTF">2023-04-07T00:07:55Z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0x0101005C9800795FD04D4383200073274F1214</vt:lpwstr>
  </property>
</Properties>
</file>