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t56522\Desktop\新しいフォルダー\"/>
    </mc:Choice>
  </mc:AlternateContent>
  <xr:revisionPtr revIDLastSave="0" documentId="13_ncr:1_{1C133BA1-1D96-4BEB-8A32-71EF85E295A3}" xr6:coauthVersionLast="47" xr6:coauthVersionMax="47" xr10:uidLastSave="{00000000-0000-0000-0000-000000000000}"/>
  <bookViews>
    <workbookView xWindow="-108" yWindow="-108" windowWidth="23256" windowHeight="12576" activeTab="2"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<sst xmlns="http://schemas.openxmlformats.org/spreadsheetml/2006/main" count="3975" uniqueCount="2032">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</sst>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5631" y="14138793"/>
              <a:ext cx="144235" cy="22961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5631" y="16227490"/>
              <a:ext cx="144235" cy="25659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59083" y="1797843"/>
              <a:ext cx="973906" cy="225496"/>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7663" y="4070045"/>
              <a:ext cx="207766" cy="412310"/>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2927" y="4627595"/>
              <a:ext cx="251373" cy="411219"/>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3828" y="5554941"/>
              <a:ext cx="250473" cy="421744"/>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1083" y="6142072"/>
              <a:ext cx="208464" cy="417873"/>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5631" y="14138793"/>
              <a:ext cx="144235" cy="22961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5631" y="16227490"/>
              <a:ext cx="144235" cy="2565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33721" y="112271"/>
          <a:ext cx="5789019" cy="1554590"/>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5631" y="14138793"/>
              <a:ext cx="144235" cy="22961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5631" y="16227490"/>
              <a:ext cx="144235" cy="2565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5631" y="11274490"/>
              <a:ext cx="144235" cy="47400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5631" y="16227490"/>
              <a:ext cx="144235" cy="1788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5631" y="11274490"/>
              <a:ext cx="144235" cy="47400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5631" y="16227490"/>
              <a:ext cx="144235" cy="1788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5631" y="11274490"/>
              <a:ext cx="144235" cy="47400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5631" y="14138793"/>
              <a:ext cx="144235" cy="22961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5631" y="16227490"/>
              <a:ext cx="144235" cy="2565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5631" y="14138793"/>
              <a:ext cx="144235" cy="22961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5631" y="16227490"/>
              <a:ext cx="144235" cy="25659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view="pageBreakPreview" zoomScale="98" zoomScaleNormal="46" zoomScaleSheetLayoutView="98" workbookViewId="0">
      <selection activeCell="DA69" sqref="DA69"/>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4" t="s">
        <v>2</v>
      </c>
      <c r="H4" s="284"/>
      <c r="I4" s="284"/>
      <c r="J4" s="284"/>
      <c r="K4" s="284"/>
      <c r="L4" s="284"/>
      <c r="M4" s="284"/>
      <c r="N4" s="274" t="s">
        <v>3</v>
      </c>
      <c r="O4" s="274"/>
      <c r="P4" s="274"/>
      <c r="Q4" s="274"/>
      <c r="R4" s="274"/>
      <c r="S4" s="274"/>
      <c r="T4" s="338" t="s">
        <v>2014</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07"/>
      <c r="C5" s="407"/>
      <c r="D5" s="407"/>
      <c r="E5" s="407"/>
      <c r="F5" s="407"/>
      <c r="G5" s="285"/>
      <c r="H5" s="285"/>
      <c r="I5" s="285"/>
      <c r="J5" s="285"/>
      <c r="K5" s="285"/>
      <c r="L5" s="285"/>
      <c r="M5" s="285"/>
      <c r="N5" s="364"/>
      <c r="O5" s="364"/>
      <c r="P5" s="364"/>
      <c r="Q5" s="364"/>
      <c r="R5" s="364"/>
      <c r="S5" s="364"/>
      <c r="T5" s="365"/>
      <c r="U5" s="366"/>
      <c r="V5" s="366"/>
      <c r="W5" s="366"/>
      <c r="X5" s="366"/>
      <c r="Y5" s="366"/>
      <c r="Z5" s="366"/>
      <c r="AA5" s="366"/>
      <c r="AB5" s="367"/>
      <c r="AC5" s="353"/>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8" t="s">
        <v>1873</v>
      </c>
      <c r="V8" s="288"/>
      <c r="W8" s="288"/>
      <c r="X8" s="289"/>
      <c r="Y8" s="38"/>
      <c r="Z8" s="361" t="s">
        <v>76</v>
      </c>
      <c r="AA8" s="362"/>
      <c r="AB8" s="363"/>
      <c r="AC8" s="39"/>
      <c r="AD8" s="356" t="s">
        <v>77</v>
      </c>
      <c r="AE8" s="356"/>
      <c r="AF8" s="357"/>
      <c r="AM8" s="354">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90"/>
      <c r="K9" s="290"/>
      <c r="L9" s="405"/>
      <c r="M9" s="404" t="str">
        <f>IFERROR(VLOOKUP(AC5,【参考】数式用!$A$5:$N$27,MATCH(M8,【参考】数式用!$B$4:$J$4,0)+1,FALSE),"")</f>
        <v/>
      </c>
      <c r="N9" s="290"/>
      <c r="O9" s="290"/>
      <c r="P9" s="405"/>
      <c r="Q9" s="404" t="str">
        <f>IFERROR(VLOOKUP(AC5,【参考】数式用!$A$5:$N$27,MATCH(Q8,【参考】数式用!$B$4:$J$4,0)+1,FALSE),"")</f>
        <v/>
      </c>
      <c r="R9" s="290"/>
      <c r="S9" s="290"/>
      <c r="T9" s="405"/>
      <c r="U9" s="290">
        <f>SUM(I9,M9,Q9)</f>
        <v>0</v>
      </c>
      <c r="V9" s="290"/>
      <c r="W9" s="290"/>
      <c r="X9" s="291"/>
      <c r="Y9" s="358" t="str">
        <f>IFERROR(IF(AM8=1,VLOOKUP(AC5,【参考】数式用!$A$5:$N$27,13,FALSE),""),"")</f>
        <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 customHeight="1">
      <c r="B12" s="320" t="s">
        <v>52</v>
      </c>
      <c r="C12" s="321"/>
      <c r="D12" s="321"/>
      <c r="E12" s="321"/>
      <c r="F12" s="321"/>
      <c r="G12" s="321"/>
      <c r="H12" s="321"/>
      <c r="I12" s="321"/>
      <c r="J12" s="321"/>
      <c r="K12" s="321"/>
      <c r="L12" s="321"/>
      <c r="M12" s="322"/>
      <c r="N12" s="344" t="str">
        <f>IFERROR(IF(AM8&lt;&gt;0,T105+Y105,"先に新加算の区分を選択"),"")</f>
        <v>先に新加算の区分を選択</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 customHeight="1" thickBot="1">
      <c r="B15" s="320" t="s">
        <v>53</v>
      </c>
      <c r="C15" s="321"/>
      <c r="D15" s="321"/>
      <c r="E15" s="321"/>
      <c r="F15" s="321"/>
      <c r="G15" s="321"/>
      <c r="H15" s="321"/>
      <c r="I15" s="321"/>
      <c r="J15" s="321"/>
      <c r="K15" s="321"/>
      <c r="L15" s="321"/>
      <c r="M15" s="322"/>
      <c r="N15" s="306"/>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7" t="s">
        <v>1950</v>
      </c>
      <c r="C18" s="298"/>
      <c r="D18" s="298"/>
      <c r="E18" s="298"/>
      <c r="F18" s="298"/>
      <c r="G18" s="298"/>
      <c r="H18" s="298"/>
      <c r="I18" s="298"/>
      <c r="J18" s="298"/>
      <c r="K18" s="298"/>
      <c r="L18" s="298"/>
      <c r="M18" s="299"/>
      <c r="N18" s="329" t="str">
        <f>IFERROR(ROUNDDOWN(ROUNDDOWN(ROUND(T5*VLOOKUP(AC5,【参考】数式用!$A$5:$N$37,14,FALSE),0),0)*AD108*0.5,0),"")</f>
        <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7" t="s">
        <v>1951</v>
      </c>
      <c r="C21" s="298"/>
      <c r="D21" s="298"/>
      <c r="E21" s="298"/>
      <c r="F21" s="298"/>
      <c r="G21" s="298"/>
      <c r="H21" s="298"/>
      <c r="I21" s="298"/>
      <c r="J21" s="298"/>
      <c r="K21" s="298"/>
      <c r="L21" s="298"/>
      <c r="M21" s="299"/>
      <c r="N21" s="306"/>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c r="U59" s="270"/>
      <c r="V59" s="270"/>
      <c r="W59" s="270"/>
      <c r="X59" s="270"/>
      <c r="Y59" s="282" t="s">
        <v>47</v>
      </c>
      <c r="Z59" s="282"/>
      <c r="AA59" s="270"/>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4" t="s">
        <v>44</v>
      </c>
      <c r="C63" s="274"/>
      <c r="D63" s="274"/>
      <c r="E63" s="272" t="s">
        <v>1875</v>
      </c>
      <c r="F63" s="272"/>
      <c r="G63" s="272"/>
      <c r="H63" s="273"/>
      <c r="I63" s="273"/>
      <c r="J63" s="273"/>
      <c r="K63" s="273"/>
      <c r="L63" s="273"/>
      <c r="M63" s="273"/>
      <c r="N63" s="273"/>
      <c r="O63" s="273"/>
      <c r="P63" s="273"/>
      <c r="Q63" s="273"/>
      <c r="R63" s="274" t="s">
        <v>1876</v>
      </c>
      <c r="S63" s="274"/>
      <c r="T63" s="274"/>
      <c r="U63" s="71" t="s">
        <v>1877</v>
      </c>
      <c r="V63" s="275"/>
      <c r="W63" s="275"/>
      <c r="X63" s="72" t="s">
        <v>1878</v>
      </c>
      <c r="Y63" s="275"/>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
      </c>
      <c r="I64" s="276"/>
      <c r="J64" s="276"/>
      <c r="K64" s="276"/>
      <c r="L64" s="276"/>
      <c r="M64" s="276"/>
      <c r="N64" s="276"/>
      <c r="O64" s="276"/>
      <c r="P64" s="276"/>
      <c r="Q64" s="276"/>
      <c r="R64" s="274"/>
      <c r="S64" s="274"/>
      <c r="T64" s="274"/>
      <c r="U64" s="277"/>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
      </c>
      <c r="I66" s="217"/>
      <c r="J66" s="217"/>
      <c r="K66" s="217"/>
      <c r="L66" s="217"/>
      <c r="M66" s="217"/>
      <c r="N66" s="217"/>
      <c r="O66" s="274" t="s">
        <v>1881</v>
      </c>
      <c r="P66" s="274"/>
      <c r="Q66" s="274"/>
      <c r="R66" s="272" t="s">
        <v>1875</v>
      </c>
      <c r="S66" s="272"/>
      <c r="T66" s="272"/>
      <c r="U66" s="273"/>
      <c r="V66" s="273"/>
      <c r="W66" s="273"/>
      <c r="X66" s="273"/>
      <c r="Y66" s="273"/>
      <c r="Z66" s="273"/>
      <c r="AA66" s="273"/>
      <c r="AB66" s="220" t="s">
        <v>1882</v>
      </c>
      <c r="AC66" s="221"/>
      <c r="AD66" s="221"/>
      <c r="AE66" s="222"/>
      <c r="AF66" s="216"/>
      <c r="AG66" s="216"/>
      <c r="AH66" s="216"/>
      <c r="AI66" s="216"/>
      <c r="AJ66" s="216"/>
      <c r="AK66" s="216"/>
      <c r="AM66" s="40"/>
    </row>
    <row r="67" spans="2:39" ht="18">
      <c r="B67" s="274"/>
      <c r="C67" s="274"/>
      <c r="D67" s="274"/>
      <c r="E67" s="274" t="s">
        <v>47</v>
      </c>
      <c r="F67" s="274"/>
      <c r="G67" s="274"/>
      <c r="H67" s="217" t="str">
        <f t="shared" ref="H67" si="0">IF(AA59="","",AA59)</f>
        <v/>
      </c>
      <c r="I67" s="217"/>
      <c r="J67" s="217"/>
      <c r="K67" s="217"/>
      <c r="L67" s="217"/>
      <c r="M67" s="217"/>
      <c r="N67" s="217"/>
      <c r="O67" s="274"/>
      <c r="P67" s="274"/>
      <c r="Q67" s="274"/>
      <c r="R67" s="218" t="s">
        <v>47</v>
      </c>
      <c r="S67" s="218"/>
      <c r="T67" s="218"/>
      <c r="U67" s="219"/>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2016</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3.8"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5" t="str">
        <f>I9</f>
        <v/>
      </c>
      <c r="F104" s="266"/>
      <c r="G104" s="266"/>
      <c r="H104" s="266"/>
      <c r="I104" s="267"/>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7"/>
      <c r="AA104" s="267"/>
      <c r="AB104" s="256"/>
      <c r="AC104" s="256"/>
      <c r="AD104" s="256"/>
      <c r="AE104" s="257"/>
    </row>
    <row r="105" spans="2:31">
      <c r="B105" s="248" t="s">
        <v>1893</v>
      </c>
      <c r="C105" s="249"/>
      <c r="D105" s="250"/>
      <c r="E105" s="261" t="str">
        <f>IFERROR(ROUNDDOWN(ROUND(T5*I9,0),0)*W108,"")</f>
        <v/>
      </c>
      <c r="F105" s="262"/>
      <c r="G105" s="262"/>
      <c r="H105" s="262"/>
      <c r="I105" s="96" t="s">
        <v>1891</v>
      </c>
      <c r="J105" s="263" t="str">
        <f>IFERROR(ROUNDDOWN(ROUND(W5*M9,0),0)*W108,"")</f>
        <v/>
      </c>
      <c r="K105" s="264"/>
      <c r="L105" s="264"/>
      <c r="M105" s="264"/>
      <c r="N105" s="96" t="s">
        <v>1891</v>
      </c>
      <c r="O105" s="263" t="str">
        <f>IFERROR(ROUNDDOWN(ROUND(W5*Q9,0),0)*W108,"")</f>
        <v/>
      </c>
      <c r="P105" s="264"/>
      <c r="Q105" s="264"/>
      <c r="R105" s="264"/>
      <c r="S105" s="97" t="s">
        <v>1891</v>
      </c>
      <c r="T105" s="380">
        <f>IFERROR(SUM(E105,J105,O105),"")</f>
        <v>0</v>
      </c>
      <c r="U105" s="380"/>
      <c r="V105" s="380"/>
      <c r="W105" s="380"/>
      <c r="X105" s="98" t="s">
        <v>1891</v>
      </c>
      <c r="Y105" s="263" t="str">
        <f>IFERROR(IF(AM8=1,ROUNDDOWN(ROUND(T5*Y9,0),0)*AD108,IF(AM8=2,ROUNDDOWN(ROUND(T5*AC9,0),0)*AD108,"")),"")</f>
        <v/>
      </c>
      <c r="Z105" s="264"/>
      <c r="AA105" s="264"/>
      <c r="AB105" s="264"/>
      <c r="AC105" s="264"/>
      <c r="AD105" s="264"/>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129540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20" t="s">
        <v>1910</v>
      </c>
      <c r="C14" s="321"/>
      <c r="D14" s="321"/>
      <c r="E14" s="321"/>
      <c r="F14" s="321"/>
      <c r="G14" s="321"/>
      <c r="H14" s="321"/>
      <c r="I14" s="321"/>
      <c r="J14" s="321"/>
      <c r="K14" s="321"/>
      <c r="L14" s="321"/>
      <c r="M14" s="322"/>
      <c r="N14" s="329">
        <f>IFERROR(SUM(Q10,U10),"")</f>
        <v>0</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
      </c>
    </row>
    <row r="17" spans="2:38" s="27" customFormat="1" ht="6.9" customHeight="1" thickBot="1">
      <c r="B17" s="320" t="s">
        <v>1909</v>
      </c>
      <c r="C17" s="321"/>
      <c r="D17" s="321"/>
      <c r="E17" s="321"/>
      <c r="F17" s="321"/>
      <c r="G17" s="321"/>
      <c r="H17" s="321"/>
      <c r="I17" s="321"/>
      <c r="J17" s="321"/>
      <c r="K17" s="321"/>
      <c r="L17" s="321"/>
      <c r="M17" s="322"/>
      <c r="N17" s="306"/>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
      </c>
      <c r="I57" s="425"/>
      <c r="J57" s="425"/>
      <c r="K57" s="425"/>
      <c r="L57" s="425"/>
      <c r="M57" s="425"/>
      <c r="N57" s="425"/>
      <c r="O57" s="425"/>
      <c r="P57" s="425"/>
      <c r="Q57" s="425"/>
      <c r="R57" s="274" t="s">
        <v>1876</v>
      </c>
      <c r="S57" s="274"/>
      <c r="T57" s="274"/>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4"/>
      <c r="C58" s="274"/>
      <c r="D58" s="274"/>
      <c r="E58" s="218" t="s">
        <v>1879</v>
      </c>
      <c r="F58" s="218"/>
      <c r="G58" s="218"/>
      <c r="H58" s="428" t="str">
        <f>IF('別紙様式7-1（計画書）'!H64="","",'別紙様式7-1（計画書）'!H64)</f>
        <v/>
      </c>
      <c r="I58" s="428"/>
      <c r="J58" s="428"/>
      <c r="K58" s="428"/>
      <c r="L58" s="428"/>
      <c r="M58" s="428"/>
      <c r="N58" s="428"/>
      <c r="O58" s="428"/>
      <c r="P58" s="428"/>
      <c r="Q58" s="428"/>
      <c r="R58" s="274"/>
      <c r="S58" s="274"/>
      <c r="T58" s="274"/>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
      </c>
      <c r="I60" s="423"/>
      <c r="J60" s="423"/>
      <c r="K60" s="423"/>
      <c r="L60" s="423"/>
      <c r="M60" s="423"/>
      <c r="N60" s="423"/>
      <c r="O60" s="274" t="s">
        <v>1881</v>
      </c>
      <c r="P60" s="274"/>
      <c r="Q60" s="274"/>
      <c r="R60" s="272" t="s">
        <v>1875</v>
      </c>
      <c r="S60" s="272"/>
      <c r="T60" s="272"/>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4"/>
      <c r="C61" s="274"/>
      <c r="D61" s="274"/>
      <c r="E61" s="274" t="s">
        <v>47</v>
      </c>
      <c r="F61" s="274"/>
      <c r="G61" s="274"/>
      <c r="H61" s="423" t="str">
        <f>IF('別紙様式7-1（計画書）'!H67="","",'別紙様式7-1（計画書）'!H67)</f>
        <v/>
      </c>
      <c r="I61" s="423"/>
      <c r="J61" s="423"/>
      <c r="K61" s="423"/>
      <c r="L61" s="423"/>
      <c r="M61" s="423"/>
      <c r="N61" s="423"/>
      <c r="O61" s="274"/>
      <c r="P61" s="274"/>
      <c r="Q61" s="274"/>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2030</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3.8"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tabSelected="1"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全庁LAN利用者</cp:lastModifiedBy>
  <cp:lastPrinted>2024-03-18T08:05:57Z</cp:lastPrinted>
  <dcterms:created xsi:type="dcterms:W3CDTF">2015-06-05T18:19:34Z</dcterms:created>
  <dcterms:modified xsi:type="dcterms:W3CDTF">2024-03-27T05:48:36Z</dcterms:modified>
</cp:coreProperties>
</file>